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 fowler\Desktop\"/>
    </mc:Choice>
  </mc:AlternateContent>
  <xr:revisionPtr revIDLastSave="0" documentId="13_ncr:1_{693C9162-94BF-4B90-AA12-B395FE3A3586}" xr6:coauthVersionLast="45" xr6:coauthVersionMax="45" xr10:uidLastSave="{00000000-0000-0000-0000-000000000000}"/>
  <bookViews>
    <workbookView xWindow="-120" yWindow="-120" windowWidth="16440" windowHeight="28440" xr2:uid="{00000000-000D-0000-FFFF-FFFF00000000}"/>
  </bookViews>
  <sheets>
    <sheet name="Cost Per Vehicle" sheetId="1" r:id="rId1"/>
    <sheet name="Calculator" sheetId="2" r:id="rId2"/>
  </sheets>
  <definedNames>
    <definedName name="_xlnm._FilterDatabase" localSheetId="0" hidden="1">'Cost Per Vehicle'!$A$16:$K$16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1" l="1"/>
  <c r="H83" i="1"/>
  <c r="H82" i="1"/>
  <c r="G8" i="2" l="1"/>
  <c r="F8" i="2"/>
  <c r="E8" i="2"/>
  <c r="D8" i="2"/>
  <c r="C8" i="2"/>
  <c r="B8" i="2"/>
  <c r="I5" i="2" l="1"/>
  <c r="J5" i="2"/>
  <c r="F82" i="1"/>
  <c r="F83" i="1"/>
  <c r="F84" i="1"/>
  <c r="H78" i="1"/>
  <c r="F78" i="1" s="1"/>
  <c r="H79" i="1"/>
  <c r="F79" i="1" s="1"/>
  <c r="H80" i="1"/>
  <c r="F80" i="1" s="1"/>
  <c r="H81" i="1"/>
  <c r="H77" i="1"/>
  <c r="F77" i="1" s="1"/>
  <c r="H63" i="1"/>
  <c r="F63" i="1" s="1"/>
  <c r="H64" i="1"/>
  <c r="H65" i="1"/>
  <c r="H66" i="1"/>
  <c r="F66" i="1" s="1"/>
  <c r="H67" i="1"/>
  <c r="F67" i="1" s="1"/>
  <c r="H68" i="1"/>
  <c r="F68" i="1" s="1"/>
  <c r="H69" i="1"/>
  <c r="H70" i="1"/>
  <c r="F70" i="1" s="1"/>
  <c r="H62" i="1"/>
  <c r="F62" i="1" s="1"/>
  <c r="H58" i="1"/>
  <c r="F58" i="1" s="1"/>
  <c r="H59" i="1"/>
  <c r="F59" i="1" s="1"/>
  <c r="H60" i="1"/>
  <c r="H61" i="1"/>
  <c r="F61" i="1" s="1"/>
  <c r="H57" i="1"/>
  <c r="F57" i="1" s="1"/>
  <c r="H41" i="1"/>
  <c r="H42" i="1"/>
  <c r="H43" i="1"/>
  <c r="H44" i="1"/>
  <c r="H45" i="1"/>
  <c r="H46" i="1"/>
  <c r="H47" i="1"/>
  <c r="F47" i="1" s="1"/>
  <c r="H48" i="1"/>
  <c r="F48" i="1" s="1"/>
  <c r="H49" i="1"/>
  <c r="H50" i="1"/>
  <c r="H51" i="1"/>
  <c r="H52" i="1"/>
  <c r="H53" i="1"/>
  <c r="H54" i="1"/>
  <c r="H55" i="1"/>
  <c r="F55" i="1" s="1"/>
  <c r="H56" i="1"/>
  <c r="F56" i="1" s="1"/>
  <c r="H40" i="1"/>
  <c r="H26" i="1"/>
  <c r="F26" i="1" s="1"/>
  <c r="H27" i="1"/>
  <c r="F27" i="1" s="1"/>
  <c r="H28" i="1"/>
  <c r="H29" i="1"/>
  <c r="H30" i="1"/>
  <c r="H31" i="1"/>
  <c r="H32" i="1"/>
  <c r="H33" i="1"/>
  <c r="F33" i="1" s="1"/>
  <c r="H34" i="1"/>
  <c r="F34" i="1" s="1"/>
  <c r="H35" i="1"/>
  <c r="F35" i="1" s="1"/>
  <c r="H36" i="1"/>
  <c r="H37" i="1"/>
  <c r="H38" i="1"/>
  <c r="H39" i="1"/>
  <c r="F39" i="1" s="1"/>
  <c r="H25" i="1"/>
  <c r="F25" i="1" s="1"/>
  <c r="H24" i="1"/>
  <c r="F24" i="1" s="1"/>
  <c r="H23" i="1"/>
  <c r="F23" i="1" s="1"/>
  <c r="H22" i="1"/>
  <c r="H21" i="1"/>
  <c r="F21" i="1" s="1"/>
  <c r="H20" i="1"/>
  <c r="H19" i="1"/>
  <c r="F19" i="1" s="1"/>
  <c r="H18" i="1"/>
  <c r="F18" i="1" s="1"/>
  <c r="H17" i="1"/>
  <c r="F17" i="1" s="1"/>
  <c r="F81" i="1"/>
  <c r="H76" i="1"/>
  <c r="F76" i="1" s="1"/>
  <c r="H75" i="1"/>
  <c r="F75" i="1" s="1"/>
  <c r="H74" i="1"/>
  <c r="F74" i="1" s="1"/>
  <c r="H73" i="1"/>
  <c r="H72" i="1"/>
  <c r="F72" i="1" s="1"/>
  <c r="F73" i="1"/>
  <c r="H71" i="1"/>
  <c r="F71" i="1" s="1"/>
  <c r="F64" i="1"/>
  <c r="F60" i="1"/>
  <c r="F53" i="1"/>
  <c r="F51" i="1"/>
  <c r="F50" i="1"/>
  <c r="F49" i="1"/>
  <c r="F46" i="1"/>
  <c r="F45" i="1"/>
  <c r="F44" i="1"/>
  <c r="F43" i="1"/>
  <c r="F42" i="1"/>
  <c r="F41" i="1"/>
  <c r="F54" i="1"/>
  <c r="F20" i="1"/>
  <c r="F22" i="1"/>
  <c r="F28" i="1"/>
  <c r="F29" i="1"/>
  <c r="F30" i="1"/>
  <c r="F31" i="1"/>
  <c r="F32" i="1"/>
  <c r="F36" i="1"/>
  <c r="F37" i="1"/>
  <c r="F38" i="1"/>
  <c r="F40" i="1"/>
  <c r="F52" i="1"/>
  <c r="F65" i="1"/>
  <c r="F69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E16" i="1"/>
  <c r="F16" i="1" l="1"/>
  <c r="J16" i="1" l="1"/>
  <c r="I16" i="1"/>
  <c r="G20" i="1"/>
  <c r="G19" i="1"/>
  <c r="G24" i="1"/>
  <c r="G18" i="1"/>
  <c r="G17" i="1"/>
  <c r="G23" i="1"/>
  <c r="G22" i="1"/>
  <c r="G21" i="1"/>
  <c r="G16" i="1" l="1"/>
  <c r="D16" i="1"/>
  <c r="H1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tc={08CB86C0-99DA-4CD8-ABB2-7AEEFC45EAF1}</author>
    <author>tc={B16FC0EE-5586-4E32-8980-3AA937C18E7B}</author>
    <author>tc={4E7901CA-149B-443A-B902-F62AA4543EC5}</author>
  </authors>
  <commentList>
    <comment ref="B4" authorId="0" shapeId="0" xr:uid="{08CB86C0-99DA-4CD8-ABB2-7AEEFC45EAF1}">
      <text>
        <t>[Threaded comment]
Your version of Excel allows you to read this threaded comment; however, any edits to it will get removed if the file is opened in a newer version of Excel. Learn more: https://go.microsoft.com/fwlink/?linkid=870924
Comment:
    5000 Certifying/3 years</t>
      </text>
    </comment>
    <comment ref="C4" authorId="1" shapeId="0" xr:uid="{B16FC0EE-5586-4E32-8980-3AA937C18E7B}">
      <text>
        <t>[Threaded comment]
Your version of Excel allows you to read this threaded comment; however, any edits to it will get removed if the file is opened in a newer version of Excel. Learn more: https://go.microsoft.com/fwlink/?linkid=870924
Comment:
    5000.00 cerifying/3 years</t>
      </text>
    </comment>
    <comment ref="E4" authorId="2" shapeId="0" xr:uid="{4E7901CA-149B-443A-B902-F62AA4543EC5}">
      <text>
        <t>[Threaded comment]
Your version of Excel allows you to read this threaded comment; however, any edits to it will get removed if the file is opened in a newer version of Excel. Learn more: https://go.microsoft.com/fwlink/?linkid=870924
Comment:
    9 per unit / 5 years of life in decals (5-7)</t>
      </text>
    </comment>
  </commentList>
</comments>
</file>

<file path=xl/sharedStrings.xml><?xml version="1.0" encoding="utf-8"?>
<sst xmlns="http://schemas.openxmlformats.org/spreadsheetml/2006/main" count="205" uniqueCount="133">
  <si>
    <t>Carrier</t>
  </si>
  <si>
    <t>Carrier Code</t>
  </si>
  <si>
    <t>Peer Group</t>
  </si>
  <si>
    <t>Fleet Size</t>
  </si>
  <si>
    <t/>
  </si>
  <si>
    <t>Small Truck</t>
  </si>
  <si>
    <t>201101-01LT</t>
  </si>
  <si>
    <t>Large Truck</t>
  </si>
  <si>
    <t>199601-01LT</t>
  </si>
  <si>
    <t>201612-01LT</t>
  </si>
  <si>
    <t>201605-01ST</t>
  </si>
  <si>
    <t>201602-01LT</t>
  </si>
  <si>
    <t>201612-02LT</t>
  </si>
  <si>
    <t>000000-01</t>
  </si>
  <si>
    <t>200709-01LT</t>
  </si>
  <si>
    <t>201411-01LT</t>
  </si>
  <si>
    <t>201303-01LT</t>
  </si>
  <si>
    <t>201612-01ST</t>
  </si>
  <si>
    <t>201602-02LT</t>
  </si>
  <si>
    <t>201109-03LT</t>
  </si>
  <si>
    <t>201404-01LB</t>
  </si>
  <si>
    <t>Large Bus</t>
  </si>
  <si>
    <t>201403-01LT</t>
  </si>
  <si>
    <t>201110-01LT</t>
  </si>
  <si>
    <t>201802-01SB</t>
  </si>
  <si>
    <t>Small Bus</t>
  </si>
  <si>
    <t>201012-01LT</t>
  </si>
  <si>
    <t>199810-02LB</t>
  </si>
  <si>
    <t>201008-01LT</t>
  </si>
  <si>
    <t>201103-01LT</t>
  </si>
  <si>
    <t>201307-01ST</t>
  </si>
  <si>
    <t>201406-01LT</t>
  </si>
  <si>
    <t>201706-01LB</t>
  </si>
  <si>
    <t>201411-02LT</t>
  </si>
  <si>
    <t>199507-01LT</t>
  </si>
  <si>
    <t>201612-03LT</t>
  </si>
  <si>
    <t>201003-01LT</t>
  </si>
  <si>
    <t>200705-01LT</t>
  </si>
  <si>
    <t>201512-01LT</t>
  </si>
  <si>
    <t>201112-01LT</t>
  </si>
  <si>
    <t>201202-01LT</t>
  </si>
  <si>
    <t>201303-02LT</t>
  </si>
  <si>
    <t>201209-01LT</t>
  </si>
  <si>
    <t>201908-01SB</t>
  </si>
  <si>
    <t>201403-02LT</t>
  </si>
  <si>
    <t>201212-01LT</t>
  </si>
  <si>
    <t>201907-01SB</t>
  </si>
  <si>
    <t>200912-01LT</t>
  </si>
  <si>
    <t>201101-02LT</t>
  </si>
  <si>
    <t>201412-01LB</t>
  </si>
  <si>
    <t>199507-03LT</t>
  </si>
  <si>
    <t>200907-01LT</t>
  </si>
  <si>
    <t>201209-01ST</t>
  </si>
  <si>
    <t>201109-02LT</t>
  </si>
  <si>
    <t>201612-04LT</t>
  </si>
  <si>
    <t>201908-02SB</t>
  </si>
  <si>
    <t>201411-03LT</t>
  </si>
  <si>
    <t>201006-01LT</t>
  </si>
  <si>
    <t>201112-02LT</t>
  </si>
  <si>
    <t>201907-02SB</t>
  </si>
  <si>
    <t>199810-01LB</t>
  </si>
  <si>
    <t>201412-02LB</t>
  </si>
  <si>
    <t>201703-01LB</t>
  </si>
  <si>
    <t>201309-02LT</t>
  </si>
  <si>
    <t>200904-02LT</t>
  </si>
  <si>
    <t>201004-01LT</t>
  </si>
  <si>
    <t>199507-04LT</t>
  </si>
  <si>
    <t>201101-03LT</t>
  </si>
  <si>
    <t>201512-02LT</t>
  </si>
  <si>
    <t>201006-02LT</t>
  </si>
  <si>
    <t>199906-01LT</t>
  </si>
  <si>
    <t>201305-01LT</t>
  </si>
  <si>
    <t>201612-06LT</t>
  </si>
  <si>
    <t>201307-02LT</t>
  </si>
  <si>
    <t>201503-01LT</t>
  </si>
  <si>
    <t>Current Membership</t>
  </si>
  <si>
    <t>Costs</t>
  </si>
  <si>
    <t>Grid</t>
  </si>
  <si>
    <t>Cost Per Vehicle - Deficit</t>
  </si>
  <si>
    <t>Cost Per Vehicle - Stand Alone</t>
  </si>
  <si>
    <t>$145,000 / 13500</t>
  </si>
  <si>
    <t>Q3</t>
  </si>
  <si>
    <t>Admin Fee</t>
  </si>
  <si>
    <t>0-=10</t>
  </si>
  <si>
    <t>50</t>
  </si>
  <si>
    <t>11-30</t>
  </si>
  <si>
    <t>31-50</t>
  </si>
  <si>
    <t>51-100</t>
  </si>
  <si>
    <t>Group</t>
  </si>
  <si>
    <t>Admin</t>
  </si>
  <si>
    <t>Per Truck</t>
  </si>
  <si>
    <t>75</t>
  </si>
  <si>
    <t>100</t>
  </si>
  <si>
    <t>150</t>
  </si>
  <si>
    <t>101-200</t>
  </si>
  <si>
    <t>201-500</t>
  </si>
  <si>
    <t>45</t>
  </si>
  <si>
    <t>40</t>
  </si>
  <si>
    <t>35</t>
  </si>
  <si>
    <t>30</t>
  </si>
  <si>
    <t>25</t>
  </si>
  <si>
    <t>200</t>
  </si>
  <si>
    <t>250</t>
  </si>
  <si>
    <t>300</t>
  </si>
  <si>
    <t>10</t>
  </si>
  <si>
    <t>Total</t>
  </si>
  <si>
    <t>500- 1000</t>
  </si>
  <si>
    <t>N/A</t>
  </si>
  <si>
    <t>5</t>
  </si>
  <si>
    <t>&gt;1000 (5 for every unit over 1000</t>
  </si>
  <si>
    <t>Drivers</t>
  </si>
  <si>
    <t>Carrier Profile Size (# pages)</t>
  </si>
  <si>
    <t>Bypass given Annually</t>
  </si>
  <si>
    <t>Bypass Units Reg.</t>
  </si>
  <si>
    <t># Permits</t>
  </si>
  <si>
    <t>NSC Audit Cost</t>
  </si>
  <si>
    <t>COR Audit Cost</t>
  </si>
  <si>
    <t>PIC Annual Fees</t>
  </si>
  <si>
    <t>Decals</t>
  </si>
  <si>
    <t xml:space="preserve"> Bypass Cost</t>
  </si>
  <si>
    <t>Total Program Costs</t>
  </si>
  <si>
    <t>Total Minimum Savings</t>
  </si>
  <si>
    <t>Total Maximum Savings</t>
  </si>
  <si>
    <t>Abstract  Minimum @ 1 Annually</t>
  </si>
  <si>
    <t>Abstract Maximum @ 2 annually</t>
  </si>
  <si>
    <t>Carrier Profile Minimum @ 4 annually</t>
  </si>
  <si>
    <t>Carrier Profile Max @12</t>
  </si>
  <si>
    <t>Bypass $ savings</t>
  </si>
  <si>
    <t>Permit Calculation</t>
  </si>
  <si>
    <t>For Information</t>
  </si>
  <si>
    <t>Projected $383,453 / 13500</t>
  </si>
  <si>
    <t>Proposed Membership</t>
  </si>
  <si>
    <t>Vehicle $50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</si>
</sst>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4"/>
      <name val="Calibri"/>
      <family val="1"/>
    </font>
    <font>
      <b/>
      <sz val="14"/>
      <color rgb="FF000000"/>
      <name val="Calibri"/>
      <family val="1"/>
    </font>
    <font>
      <b/>
      <sz val="14"/>
      <name val="Calibri"/>
      <family val="2"/>
    </font>
    <font>
      <b/>
      <sz val="14"/>
      <color rgb="FF000000"/>
      <name val="Calibri"/>
      <family val="2"/>
    </font>
    <font>
      <u/>
      <sz val="14"/>
      <color theme="10"/>
      <name val="Calibri"/>
      <family val="1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8" fontId="3" fillId="6" borderId="0" xfId="0" applyNumberFormat="1" applyFont="1" applyFill="1" applyBorder="1" applyAlignment="1">
      <alignment horizontal="center"/>
    </xf>
    <xf numFmtId="8" fontId="1" fillId="6" borderId="0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49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49" fontId="0" fillId="2" borderId="0" xfId="0" applyNumberFormat="1" applyFill="1"/>
    <xf numFmtId="49" fontId="0" fillId="7" borderId="0" xfId="0" applyNumberFormat="1" applyFill="1"/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0" fontId="0" fillId="7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3" borderId="0" xfId="0" applyFill="1"/>
    <xf numFmtId="49" fontId="0" fillId="3" borderId="0" xfId="0" applyNumberFormat="1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4" borderId="0" xfId="0" applyFill="1"/>
    <xf numFmtId="49" fontId="0" fillId="4" borderId="0" xfId="0" applyNumberFormat="1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0" fontId="0" fillId="8" borderId="0" xfId="0" applyFill="1"/>
    <xf numFmtId="49" fontId="0" fillId="8" borderId="0" xfId="0" applyNumberFormat="1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64" fontId="0" fillId="9" borderId="3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0" fontId="0" fillId="9" borderId="0" xfId="0" applyFill="1"/>
    <xf numFmtId="49" fontId="0" fillId="9" borderId="0" xfId="0" applyNumberFormat="1" applyFill="1"/>
    <xf numFmtId="164" fontId="0" fillId="0" borderId="0" xfId="0" applyNumberFormat="1"/>
    <xf numFmtId="0" fontId="5" fillId="4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12" borderId="2" xfId="0" applyNumberFormat="1" applyFont="1" applyFill="1" applyBorder="1" applyAlignment="1">
      <alignment horizontal="center" vertical="center"/>
    </xf>
    <xf numFmtId="164" fontId="9" fillId="12" borderId="2" xfId="0" applyNumberFormat="1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164" fontId="0" fillId="14" borderId="2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ue Fowler" id="{BFD67D80-2A9D-422A-AB9E-053041E21109}" userId="S::sue.fowler@amta.ca::de1a0685-9243-4a1c-a48e-e895cc1af4c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19-11-27T19:21:13.50" personId="{BFD67D80-2A9D-422A-AB9E-053041E21109}" id="{08CB86C0-99DA-4CD8-ABB2-7AEEFC45EAF1}">
    <text>5000 Certifying/3 years</text>
  </threadedComment>
  <threadedComment ref="C4" dT="2019-11-27T19:21:47.63" personId="{BFD67D80-2A9D-422A-AB9E-053041E21109}" id="{B16FC0EE-5586-4E32-8980-3AA937C18E7B}">
    <text>5000.00 cerifying/3 years</text>
  </threadedComment>
  <threadedComment ref="E4" dT="2019-11-27T19:24:29.22" personId="{BFD67D80-2A9D-422A-AB9E-053041E21109}" id="{4E7901CA-149B-443A-B902-F62AA4543EC5}">
    <text>9 per unit / 5 years of life in decals (5-7)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tabSelected="1" showOutlineSymbols="0" showWhiteSpace="0" workbookViewId="0">
      <pane ySplit="13" topLeftCell="A14" activePane="bottomLeft" state="frozen"/>
      <selection pane="bottomLeft" activeCell="L65" sqref="L65"/>
    </sheetView>
  </sheetViews>
  <sheetFormatPr defaultRowHeight="18.75" x14ac:dyDescent="0.3"/>
  <cols>
    <col min="1" max="1" width="29" customWidth="1"/>
    <col min="2" max="2" width="13.09765625" customWidth="1"/>
    <col min="3" max="3" width="11.19921875" customWidth="1"/>
    <col min="4" max="6" width="10.69921875" customWidth="1"/>
    <col min="7" max="8" width="26.59765625" customWidth="1"/>
    <col min="9" max="9" width="23.296875" customWidth="1"/>
    <col min="10" max="10" width="26.59765625" customWidth="1"/>
  </cols>
  <sheetData>
    <row r="1" spans="1:10" x14ac:dyDescent="0.3">
      <c r="A1" t="s">
        <v>88</v>
      </c>
      <c r="B1" t="s">
        <v>89</v>
      </c>
      <c r="C1" t="s">
        <v>90</v>
      </c>
    </row>
    <row r="2" spans="1:10" s="14" customFormat="1" x14ac:dyDescent="0.3">
      <c r="A2" s="21" t="s">
        <v>83</v>
      </c>
      <c r="B2" s="21" t="s">
        <v>84</v>
      </c>
      <c r="C2" s="21" t="s">
        <v>84</v>
      </c>
    </row>
    <row r="3" spans="1:10" s="14" customFormat="1" x14ac:dyDescent="0.3">
      <c r="A3" s="22" t="s">
        <v>85</v>
      </c>
      <c r="B3" s="22" t="s">
        <v>91</v>
      </c>
      <c r="C3" s="22" t="s">
        <v>96</v>
      </c>
    </row>
    <row r="4" spans="1:10" s="14" customFormat="1" x14ac:dyDescent="0.3">
      <c r="A4" s="34" t="s">
        <v>86</v>
      </c>
      <c r="B4" s="34" t="s">
        <v>92</v>
      </c>
      <c r="C4" s="34" t="s">
        <v>97</v>
      </c>
    </row>
    <row r="5" spans="1:10" s="14" customFormat="1" x14ac:dyDescent="0.3">
      <c r="A5" s="40" t="s">
        <v>87</v>
      </c>
      <c r="B5" s="40" t="s">
        <v>93</v>
      </c>
      <c r="C5" s="40" t="s">
        <v>98</v>
      </c>
    </row>
    <row r="6" spans="1:10" s="14" customFormat="1" x14ac:dyDescent="0.3">
      <c r="A6" s="46" t="s">
        <v>94</v>
      </c>
      <c r="B6" s="46" t="s">
        <v>101</v>
      </c>
      <c r="C6" s="46" t="s">
        <v>99</v>
      </c>
    </row>
    <row r="7" spans="1:10" s="14" customFormat="1" x14ac:dyDescent="0.3">
      <c r="A7" s="53" t="s">
        <v>95</v>
      </c>
      <c r="B7" s="53" t="s">
        <v>102</v>
      </c>
      <c r="C7" s="53" t="s">
        <v>100</v>
      </c>
    </row>
    <row r="8" spans="1:10" s="14" customFormat="1" x14ac:dyDescent="0.3">
      <c r="A8" s="60" t="s">
        <v>106</v>
      </c>
      <c r="B8" s="60" t="s">
        <v>103</v>
      </c>
      <c r="C8" s="60" t="s">
        <v>104</v>
      </c>
    </row>
    <row r="9" spans="1:10" s="14" customFormat="1" x14ac:dyDescent="0.3">
      <c r="A9" s="60" t="s">
        <v>109</v>
      </c>
      <c r="B9" s="60" t="s">
        <v>107</v>
      </c>
      <c r="C9" s="60" t="s">
        <v>108</v>
      </c>
    </row>
    <row r="10" spans="1:10" s="14" customFormat="1" x14ac:dyDescent="0.3">
      <c r="A10" s="60"/>
      <c r="B10" s="60"/>
      <c r="C10" s="60"/>
    </row>
    <row r="11" spans="1:10" s="14" customFormat="1" x14ac:dyDescent="0.3">
      <c r="A11" s="60"/>
      <c r="B11" s="60"/>
      <c r="C11" s="60"/>
    </row>
    <row r="12" spans="1:10" s="14" customFormat="1" x14ac:dyDescent="0.3">
      <c r="A12" s="60"/>
      <c r="B12" s="60"/>
      <c r="C12" s="60"/>
    </row>
    <row r="13" spans="1:10" x14ac:dyDescent="0.3">
      <c r="A13" s="13" t="s">
        <v>0</v>
      </c>
      <c r="B13" s="13" t="s">
        <v>1</v>
      </c>
      <c r="C13" s="13" t="s">
        <v>2</v>
      </c>
      <c r="D13" s="13" t="s">
        <v>3</v>
      </c>
      <c r="E13" s="13" t="s">
        <v>82</v>
      </c>
      <c r="F13" s="13" t="s">
        <v>105</v>
      </c>
      <c r="G13" s="13" t="s">
        <v>78</v>
      </c>
      <c r="H13" s="13" t="s">
        <v>79</v>
      </c>
      <c r="I13" s="13" t="s">
        <v>75</v>
      </c>
      <c r="J13" s="13" t="s">
        <v>131</v>
      </c>
    </row>
    <row r="14" spans="1:10" x14ac:dyDescent="0.3">
      <c r="A14" s="10" t="s">
        <v>4</v>
      </c>
      <c r="B14" s="10" t="s">
        <v>4</v>
      </c>
      <c r="C14" s="10" t="s">
        <v>4</v>
      </c>
      <c r="D14" s="10" t="s">
        <v>4</v>
      </c>
      <c r="E14" s="10"/>
      <c r="F14" s="10"/>
      <c r="G14" s="11">
        <v>11</v>
      </c>
      <c r="H14" s="12" t="s">
        <v>129</v>
      </c>
      <c r="I14" s="12" t="s">
        <v>76</v>
      </c>
      <c r="J14" s="12" t="s">
        <v>77</v>
      </c>
    </row>
    <row r="15" spans="1:10" x14ac:dyDescent="0.3">
      <c r="A15" s="10"/>
      <c r="B15" s="10"/>
      <c r="C15" s="10"/>
      <c r="D15" s="10" t="s">
        <v>81</v>
      </c>
      <c r="E15" s="10"/>
      <c r="F15" s="10" t="s">
        <v>132</v>
      </c>
      <c r="G15" s="12" t="s">
        <v>80</v>
      </c>
      <c r="H15" s="12" t="s">
        <v>130</v>
      </c>
      <c r="I15" s="12"/>
      <c r="J15" s="12"/>
    </row>
    <row r="16" spans="1:10" x14ac:dyDescent="0.3">
      <c r="A16" s="1"/>
      <c r="B16" s="1"/>
      <c r="C16" s="1"/>
      <c r="D16" s="2">
        <f t="shared" ref="D16:J16" si="0">SUM(D17:D84)</f>
        <v>13153</v>
      </c>
      <c r="E16" s="5">
        <f t="shared" si="0"/>
        <v>8850</v>
      </c>
      <c r="F16" s="5">
        <f t="shared" si="0"/>
        <v>221010</v>
      </c>
      <c r="G16" s="3">
        <f t="shared" si="0"/>
        <v>144683</v>
      </c>
      <c r="H16" s="3">
        <f t="shared" si="0"/>
        <v>212210</v>
      </c>
      <c r="I16" s="4">
        <f t="shared" si="0"/>
        <v>42500</v>
      </c>
      <c r="J16" s="4">
        <f t="shared" si="0"/>
        <v>176825</v>
      </c>
    </row>
    <row r="17" spans="1:11" s="20" customFormat="1" x14ac:dyDescent="0.3">
      <c r="A17" s="15"/>
      <c r="B17" s="15" t="s">
        <v>43</v>
      </c>
      <c r="C17" s="15" t="s">
        <v>25</v>
      </c>
      <c r="D17" s="16">
        <v>1</v>
      </c>
      <c r="E17" s="6">
        <v>50</v>
      </c>
      <c r="F17" s="17">
        <f>E18+H17</f>
        <v>100</v>
      </c>
      <c r="G17" s="17">
        <f t="shared" ref="G17:G80" si="1">SUM(D17*11)</f>
        <v>11</v>
      </c>
      <c r="H17" s="17">
        <f>D17*$C$2</f>
        <v>50</v>
      </c>
      <c r="I17" s="18">
        <v>150</v>
      </c>
      <c r="J17" s="18">
        <v>275</v>
      </c>
      <c r="K17" s="19"/>
    </row>
    <row r="18" spans="1:11" s="20" customFormat="1" x14ac:dyDescent="0.3">
      <c r="A18" s="15"/>
      <c r="B18" s="15" t="s">
        <v>46</v>
      </c>
      <c r="C18" s="15" t="s">
        <v>25</v>
      </c>
      <c r="D18" s="16">
        <v>1</v>
      </c>
      <c r="E18" s="6">
        <v>50</v>
      </c>
      <c r="F18" s="17">
        <f t="shared" ref="F18:F81" si="2">E19+H18</f>
        <v>100</v>
      </c>
      <c r="G18" s="17">
        <f t="shared" si="1"/>
        <v>11</v>
      </c>
      <c r="H18" s="17">
        <f t="shared" ref="H18:H24" si="3">D18*$C$2</f>
        <v>50</v>
      </c>
      <c r="I18" s="18">
        <v>150</v>
      </c>
      <c r="J18" s="18">
        <v>275</v>
      </c>
    </row>
    <row r="19" spans="1:11" s="20" customFormat="1" x14ac:dyDescent="0.3">
      <c r="A19" s="15"/>
      <c r="B19" s="15" t="s">
        <v>55</v>
      </c>
      <c r="C19" s="15" t="s">
        <v>25</v>
      </c>
      <c r="D19" s="16">
        <v>1</v>
      </c>
      <c r="E19" s="6">
        <v>50</v>
      </c>
      <c r="F19" s="17">
        <f t="shared" si="2"/>
        <v>100</v>
      </c>
      <c r="G19" s="17">
        <f t="shared" si="1"/>
        <v>11</v>
      </c>
      <c r="H19" s="17">
        <f t="shared" si="3"/>
        <v>50</v>
      </c>
      <c r="I19" s="18">
        <v>150</v>
      </c>
      <c r="J19" s="18">
        <v>275</v>
      </c>
    </row>
    <row r="20" spans="1:11" s="20" customFormat="1" x14ac:dyDescent="0.3">
      <c r="A20" s="15"/>
      <c r="B20" s="15" t="s">
        <v>59</v>
      </c>
      <c r="C20" s="15" t="s">
        <v>25</v>
      </c>
      <c r="D20" s="16">
        <v>1</v>
      </c>
      <c r="E20" s="6">
        <v>50</v>
      </c>
      <c r="F20" s="17">
        <f t="shared" si="2"/>
        <v>100</v>
      </c>
      <c r="G20" s="17">
        <f t="shared" si="1"/>
        <v>11</v>
      </c>
      <c r="H20" s="17">
        <f t="shared" si="3"/>
        <v>50</v>
      </c>
      <c r="I20" s="18">
        <v>150</v>
      </c>
      <c r="J20" s="18">
        <v>275</v>
      </c>
    </row>
    <row r="21" spans="1:11" s="20" customFormat="1" x14ac:dyDescent="0.3">
      <c r="A21" s="15"/>
      <c r="B21" s="15" t="s">
        <v>10</v>
      </c>
      <c r="C21" s="15" t="s">
        <v>5</v>
      </c>
      <c r="D21" s="16">
        <v>3</v>
      </c>
      <c r="E21" s="6">
        <v>50</v>
      </c>
      <c r="F21" s="17">
        <f t="shared" si="2"/>
        <v>200</v>
      </c>
      <c r="G21" s="17">
        <f t="shared" si="1"/>
        <v>33</v>
      </c>
      <c r="H21" s="17">
        <f t="shared" si="3"/>
        <v>150</v>
      </c>
      <c r="I21" s="18">
        <v>150</v>
      </c>
      <c r="J21" s="18">
        <v>275</v>
      </c>
    </row>
    <row r="22" spans="1:11" s="20" customFormat="1" x14ac:dyDescent="0.3">
      <c r="A22" s="15"/>
      <c r="B22" s="15" t="s">
        <v>17</v>
      </c>
      <c r="C22" s="15" t="s">
        <v>5</v>
      </c>
      <c r="D22" s="16">
        <v>6</v>
      </c>
      <c r="E22" s="6">
        <v>50</v>
      </c>
      <c r="F22" s="17">
        <f t="shared" si="2"/>
        <v>350</v>
      </c>
      <c r="G22" s="17">
        <f t="shared" si="1"/>
        <v>66</v>
      </c>
      <c r="H22" s="17">
        <f t="shared" si="3"/>
        <v>300</v>
      </c>
      <c r="I22" s="18">
        <v>150</v>
      </c>
      <c r="J22" s="18">
        <v>550</v>
      </c>
    </row>
    <row r="23" spans="1:11" s="20" customFormat="1" x14ac:dyDescent="0.3">
      <c r="A23" s="15"/>
      <c r="B23" s="15" t="s">
        <v>30</v>
      </c>
      <c r="C23" s="15" t="s">
        <v>5</v>
      </c>
      <c r="D23" s="16">
        <v>8</v>
      </c>
      <c r="E23" s="6">
        <v>50</v>
      </c>
      <c r="F23" s="17">
        <f t="shared" si="2"/>
        <v>450</v>
      </c>
      <c r="G23" s="17">
        <f t="shared" si="1"/>
        <v>88</v>
      </c>
      <c r="H23" s="17">
        <f t="shared" si="3"/>
        <v>400</v>
      </c>
      <c r="I23" s="18">
        <v>150</v>
      </c>
      <c r="J23" s="18">
        <v>550</v>
      </c>
    </row>
    <row r="24" spans="1:11" s="20" customFormat="1" x14ac:dyDescent="0.3">
      <c r="A24" s="15"/>
      <c r="B24" s="15" t="s">
        <v>52</v>
      </c>
      <c r="C24" s="15" t="s">
        <v>5</v>
      </c>
      <c r="D24" s="16">
        <v>8</v>
      </c>
      <c r="E24" s="6">
        <v>50</v>
      </c>
      <c r="F24" s="17">
        <f t="shared" si="2"/>
        <v>475</v>
      </c>
      <c r="G24" s="17">
        <f t="shared" si="1"/>
        <v>88</v>
      </c>
      <c r="H24" s="17">
        <f t="shared" si="3"/>
        <v>400</v>
      </c>
      <c r="I24" s="18">
        <v>150</v>
      </c>
      <c r="J24" s="18">
        <v>550</v>
      </c>
    </row>
    <row r="25" spans="1:11" s="28" customFormat="1" x14ac:dyDescent="0.3">
      <c r="A25" s="24"/>
      <c r="B25" s="24" t="s">
        <v>38</v>
      </c>
      <c r="C25" s="24" t="s">
        <v>7</v>
      </c>
      <c r="D25" s="25">
        <v>11</v>
      </c>
      <c r="E25" s="23">
        <v>75</v>
      </c>
      <c r="F25" s="17">
        <f t="shared" si="2"/>
        <v>570</v>
      </c>
      <c r="G25" s="26">
        <f t="shared" si="1"/>
        <v>121</v>
      </c>
      <c r="H25" s="26">
        <f>D25*$C$3</f>
        <v>495</v>
      </c>
      <c r="I25" s="27">
        <v>350</v>
      </c>
      <c r="J25" s="27">
        <v>1100</v>
      </c>
    </row>
    <row r="26" spans="1:11" s="28" customFormat="1" x14ac:dyDescent="0.3">
      <c r="A26" s="24"/>
      <c r="B26" s="24" t="s">
        <v>53</v>
      </c>
      <c r="C26" s="24" t="s">
        <v>7</v>
      </c>
      <c r="D26" s="25">
        <v>13</v>
      </c>
      <c r="E26" s="23">
        <v>75</v>
      </c>
      <c r="F26" s="17">
        <f t="shared" si="2"/>
        <v>660</v>
      </c>
      <c r="G26" s="26">
        <f t="shared" si="1"/>
        <v>143</v>
      </c>
      <c r="H26" s="26">
        <f t="shared" ref="H26:H39" si="4">D26*$C$3</f>
        <v>585</v>
      </c>
      <c r="I26" s="27">
        <v>350</v>
      </c>
      <c r="J26" s="27">
        <v>1100</v>
      </c>
    </row>
    <row r="27" spans="1:11" s="28" customFormat="1" x14ac:dyDescent="0.3">
      <c r="A27" s="24"/>
      <c r="B27" s="24" t="s">
        <v>31</v>
      </c>
      <c r="C27" s="24" t="s">
        <v>7</v>
      </c>
      <c r="D27" s="25">
        <v>16</v>
      </c>
      <c r="E27" s="23">
        <v>75</v>
      </c>
      <c r="F27" s="17">
        <f t="shared" si="2"/>
        <v>795</v>
      </c>
      <c r="G27" s="26">
        <f t="shared" si="1"/>
        <v>176</v>
      </c>
      <c r="H27" s="26">
        <f t="shared" si="4"/>
        <v>720</v>
      </c>
      <c r="I27" s="27">
        <v>350</v>
      </c>
      <c r="J27" s="27">
        <v>1100</v>
      </c>
    </row>
    <row r="28" spans="1:11" s="28" customFormat="1" x14ac:dyDescent="0.3">
      <c r="A28" s="24"/>
      <c r="B28" s="24" t="s">
        <v>42</v>
      </c>
      <c r="C28" s="24" t="s">
        <v>7</v>
      </c>
      <c r="D28" s="25">
        <v>16</v>
      </c>
      <c r="E28" s="23">
        <v>75</v>
      </c>
      <c r="F28" s="17">
        <f t="shared" si="2"/>
        <v>795</v>
      </c>
      <c r="G28" s="26">
        <f t="shared" si="1"/>
        <v>176</v>
      </c>
      <c r="H28" s="26">
        <f t="shared" si="4"/>
        <v>720</v>
      </c>
      <c r="I28" s="27">
        <v>350</v>
      </c>
      <c r="J28" s="27">
        <v>1100</v>
      </c>
    </row>
    <row r="29" spans="1:11" s="28" customFormat="1" x14ac:dyDescent="0.3">
      <c r="A29" s="24"/>
      <c r="B29" s="24" t="s">
        <v>47</v>
      </c>
      <c r="C29" s="24" t="s">
        <v>7</v>
      </c>
      <c r="D29" s="25">
        <v>16</v>
      </c>
      <c r="E29" s="23">
        <v>75</v>
      </c>
      <c r="F29" s="17">
        <f t="shared" si="2"/>
        <v>795</v>
      </c>
      <c r="G29" s="26">
        <f t="shared" si="1"/>
        <v>176</v>
      </c>
      <c r="H29" s="26">
        <f t="shared" si="4"/>
        <v>720</v>
      </c>
      <c r="I29" s="27">
        <v>350</v>
      </c>
      <c r="J29" s="27">
        <v>1100</v>
      </c>
    </row>
    <row r="30" spans="1:11" s="28" customFormat="1" x14ac:dyDescent="0.3">
      <c r="A30" s="24"/>
      <c r="B30" s="24" t="s">
        <v>62</v>
      </c>
      <c r="C30" s="24" t="s">
        <v>21</v>
      </c>
      <c r="D30" s="25">
        <v>17</v>
      </c>
      <c r="E30" s="23">
        <v>75</v>
      </c>
      <c r="F30" s="17">
        <f t="shared" si="2"/>
        <v>840</v>
      </c>
      <c r="G30" s="26">
        <f t="shared" si="1"/>
        <v>187</v>
      </c>
      <c r="H30" s="26">
        <f t="shared" si="4"/>
        <v>765</v>
      </c>
      <c r="I30" s="27">
        <v>350</v>
      </c>
      <c r="J30" s="27">
        <v>1100</v>
      </c>
    </row>
    <row r="31" spans="1:11" s="28" customFormat="1" x14ac:dyDescent="0.3">
      <c r="A31" s="24"/>
      <c r="B31" s="24" t="s">
        <v>69</v>
      </c>
      <c r="C31" s="24" t="s">
        <v>7</v>
      </c>
      <c r="D31" s="25">
        <v>18</v>
      </c>
      <c r="E31" s="23">
        <v>75</v>
      </c>
      <c r="F31" s="17">
        <f t="shared" si="2"/>
        <v>885</v>
      </c>
      <c r="G31" s="26">
        <f t="shared" si="1"/>
        <v>198</v>
      </c>
      <c r="H31" s="26">
        <f t="shared" si="4"/>
        <v>810</v>
      </c>
      <c r="I31" s="27">
        <v>350</v>
      </c>
      <c r="J31" s="27">
        <v>1100</v>
      </c>
    </row>
    <row r="32" spans="1:11" s="28" customFormat="1" x14ac:dyDescent="0.3">
      <c r="A32" s="24"/>
      <c r="B32" s="24" t="s">
        <v>56</v>
      </c>
      <c r="C32" s="24" t="s">
        <v>7</v>
      </c>
      <c r="D32" s="25">
        <v>19</v>
      </c>
      <c r="E32" s="23">
        <v>75</v>
      </c>
      <c r="F32" s="17">
        <f t="shared" si="2"/>
        <v>955</v>
      </c>
      <c r="G32" s="26">
        <f t="shared" si="1"/>
        <v>209</v>
      </c>
      <c r="H32" s="26">
        <f t="shared" si="4"/>
        <v>855</v>
      </c>
      <c r="I32" s="27">
        <v>350</v>
      </c>
      <c r="J32" s="27">
        <v>1100</v>
      </c>
    </row>
    <row r="33" spans="1:10" s="28" customFormat="1" x14ac:dyDescent="0.3">
      <c r="A33" s="24"/>
      <c r="B33" s="24" t="s">
        <v>18</v>
      </c>
      <c r="C33" s="24" t="s">
        <v>7</v>
      </c>
      <c r="D33" s="25">
        <v>21</v>
      </c>
      <c r="E33" s="23">
        <v>100</v>
      </c>
      <c r="F33" s="17">
        <f t="shared" si="2"/>
        <v>1045</v>
      </c>
      <c r="G33" s="26">
        <f t="shared" si="1"/>
        <v>231</v>
      </c>
      <c r="H33" s="26">
        <f t="shared" si="4"/>
        <v>945</v>
      </c>
      <c r="I33" s="27">
        <v>350</v>
      </c>
      <c r="J33" s="27">
        <v>1100</v>
      </c>
    </row>
    <row r="34" spans="1:10" s="28" customFormat="1" x14ac:dyDescent="0.3">
      <c r="A34" s="24"/>
      <c r="B34" s="24" t="s">
        <v>24</v>
      </c>
      <c r="C34" s="24" t="s">
        <v>25</v>
      </c>
      <c r="D34" s="25">
        <v>21</v>
      </c>
      <c r="E34" s="23">
        <v>100</v>
      </c>
      <c r="F34" s="17">
        <f t="shared" si="2"/>
        <v>1045</v>
      </c>
      <c r="G34" s="26">
        <f t="shared" si="1"/>
        <v>231</v>
      </c>
      <c r="H34" s="26">
        <f t="shared" si="4"/>
        <v>945</v>
      </c>
      <c r="I34" s="27">
        <v>350</v>
      </c>
      <c r="J34" s="27">
        <v>1100</v>
      </c>
    </row>
    <row r="35" spans="1:10" s="28" customFormat="1" x14ac:dyDescent="0.3">
      <c r="A35" s="24"/>
      <c r="B35" s="24" t="s">
        <v>23</v>
      </c>
      <c r="C35" s="24" t="s">
        <v>7</v>
      </c>
      <c r="D35" s="25">
        <v>24</v>
      </c>
      <c r="E35" s="23">
        <v>100</v>
      </c>
      <c r="F35" s="17">
        <f t="shared" si="2"/>
        <v>1180</v>
      </c>
      <c r="G35" s="26">
        <f t="shared" si="1"/>
        <v>264</v>
      </c>
      <c r="H35" s="26">
        <f t="shared" si="4"/>
        <v>1080</v>
      </c>
      <c r="I35" s="27">
        <v>350</v>
      </c>
      <c r="J35" s="27">
        <v>1100</v>
      </c>
    </row>
    <row r="36" spans="1:10" s="28" customFormat="1" x14ac:dyDescent="0.3">
      <c r="A36" s="24"/>
      <c r="B36" s="24" t="s">
        <v>44</v>
      </c>
      <c r="C36" s="24" t="s">
        <v>7</v>
      </c>
      <c r="D36" s="25">
        <v>24</v>
      </c>
      <c r="E36" s="23">
        <v>100</v>
      </c>
      <c r="F36" s="17">
        <f t="shared" si="2"/>
        <v>1180</v>
      </c>
      <c r="G36" s="26">
        <f t="shared" si="1"/>
        <v>264</v>
      </c>
      <c r="H36" s="26">
        <f t="shared" si="4"/>
        <v>1080</v>
      </c>
      <c r="I36" s="27">
        <v>350</v>
      </c>
      <c r="J36" s="27">
        <v>1100</v>
      </c>
    </row>
    <row r="37" spans="1:10" s="28" customFormat="1" x14ac:dyDescent="0.3">
      <c r="A37" s="24"/>
      <c r="B37" s="24" t="s">
        <v>13</v>
      </c>
      <c r="C37" s="24" t="s">
        <v>7</v>
      </c>
      <c r="D37" s="25">
        <v>27</v>
      </c>
      <c r="E37" s="23">
        <v>100</v>
      </c>
      <c r="F37" s="17">
        <f t="shared" si="2"/>
        <v>1315</v>
      </c>
      <c r="G37" s="26">
        <f t="shared" si="1"/>
        <v>297</v>
      </c>
      <c r="H37" s="26">
        <f t="shared" si="4"/>
        <v>1215</v>
      </c>
      <c r="I37" s="27">
        <v>350</v>
      </c>
      <c r="J37" s="27">
        <v>1100</v>
      </c>
    </row>
    <row r="38" spans="1:10" s="28" customFormat="1" x14ac:dyDescent="0.3">
      <c r="A38" s="24"/>
      <c r="B38" s="24" t="s">
        <v>73</v>
      </c>
      <c r="C38" s="24" t="s">
        <v>7</v>
      </c>
      <c r="D38" s="25">
        <v>28</v>
      </c>
      <c r="E38" s="23">
        <v>100</v>
      </c>
      <c r="F38" s="17">
        <f t="shared" si="2"/>
        <v>1360</v>
      </c>
      <c r="G38" s="26">
        <f t="shared" si="1"/>
        <v>308</v>
      </c>
      <c r="H38" s="26">
        <f t="shared" si="4"/>
        <v>1260</v>
      </c>
      <c r="I38" s="27">
        <v>350</v>
      </c>
      <c r="J38" s="27">
        <v>1100</v>
      </c>
    </row>
    <row r="39" spans="1:10" s="28" customFormat="1" x14ac:dyDescent="0.3">
      <c r="A39" s="24"/>
      <c r="B39" s="24" t="s">
        <v>19</v>
      </c>
      <c r="C39" s="24" t="s">
        <v>7</v>
      </c>
      <c r="D39" s="25">
        <v>30</v>
      </c>
      <c r="E39" s="23">
        <v>100</v>
      </c>
      <c r="F39" s="17">
        <f t="shared" si="2"/>
        <v>1450</v>
      </c>
      <c r="G39" s="26">
        <f t="shared" si="1"/>
        <v>330</v>
      </c>
      <c r="H39" s="26">
        <f t="shared" si="4"/>
        <v>1350</v>
      </c>
      <c r="I39" s="27">
        <v>350</v>
      </c>
      <c r="J39" s="27">
        <v>1100</v>
      </c>
    </row>
    <row r="40" spans="1:10" s="33" customFormat="1" x14ac:dyDescent="0.3">
      <c r="A40" s="29"/>
      <c r="B40" s="29" t="s">
        <v>39</v>
      </c>
      <c r="C40" s="29" t="s">
        <v>7</v>
      </c>
      <c r="D40" s="30">
        <v>31</v>
      </c>
      <c r="E40" s="7">
        <v>100</v>
      </c>
      <c r="F40" s="17">
        <f t="shared" si="2"/>
        <v>1340</v>
      </c>
      <c r="G40" s="31">
        <f t="shared" si="1"/>
        <v>341</v>
      </c>
      <c r="H40" s="31">
        <f>D40*$C$4</f>
        <v>1240</v>
      </c>
      <c r="I40" s="32">
        <v>350</v>
      </c>
      <c r="J40" s="32">
        <v>2200</v>
      </c>
    </row>
    <row r="41" spans="1:10" s="33" customFormat="1" x14ac:dyDescent="0.3">
      <c r="A41" s="29"/>
      <c r="B41" s="29" t="s">
        <v>15</v>
      </c>
      <c r="C41" s="29" t="s">
        <v>7</v>
      </c>
      <c r="D41" s="30">
        <v>33</v>
      </c>
      <c r="E41" s="7">
        <v>100</v>
      </c>
      <c r="F41" s="17">
        <f t="shared" si="2"/>
        <v>1420</v>
      </c>
      <c r="G41" s="31">
        <f t="shared" si="1"/>
        <v>363</v>
      </c>
      <c r="H41" s="31">
        <f t="shared" ref="H41:H56" si="5">D41*$C$4</f>
        <v>1320</v>
      </c>
      <c r="I41" s="32">
        <v>350</v>
      </c>
      <c r="J41" s="32">
        <v>2200</v>
      </c>
    </row>
    <row r="42" spans="1:10" s="33" customFormat="1" x14ac:dyDescent="0.3">
      <c r="A42" s="29"/>
      <c r="B42" s="29" t="s">
        <v>35</v>
      </c>
      <c r="C42" s="29" t="s">
        <v>7</v>
      </c>
      <c r="D42" s="30">
        <v>34</v>
      </c>
      <c r="E42" s="7">
        <v>100</v>
      </c>
      <c r="F42" s="17">
        <f t="shared" si="2"/>
        <v>1460</v>
      </c>
      <c r="G42" s="31">
        <f t="shared" si="1"/>
        <v>374</v>
      </c>
      <c r="H42" s="31">
        <f t="shared" si="5"/>
        <v>1360</v>
      </c>
      <c r="I42" s="32">
        <v>350</v>
      </c>
      <c r="J42" s="32">
        <v>2200</v>
      </c>
    </row>
    <row r="43" spans="1:10" s="33" customFormat="1" x14ac:dyDescent="0.3">
      <c r="A43" s="29"/>
      <c r="B43" s="29" t="s">
        <v>37</v>
      </c>
      <c r="C43" s="29" t="s">
        <v>7</v>
      </c>
      <c r="D43" s="30">
        <v>35</v>
      </c>
      <c r="E43" s="7">
        <v>100</v>
      </c>
      <c r="F43" s="17">
        <f t="shared" si="2"/>
        <v>1500</v>
      </c>
      <c r="G43" s="31">
        <f t="shared" si="1"/>
        <v>385</v>
      </c>
      <c r="H43" s="31">
        <f t="shared" si="5"/>
        <v>1400</v>
      </c>
      <c r="I43" s="32">
        <v>350</v>
      </c>
      <c r="J43" s="32">
        <v>2200</v>
      </c>
    </row>
    <row r="44" spans="1:10" s="33" customFormat="1" x14ac:dyDescent="0.3">
      <c r="A44" s="29"/>
      <c r="B44" s="29" t="s">
        <v>51</v>
      </c>
      <c r="C44" s="29" t="s">
        <v>7</v>
      </c>
      <c r="D44" s="30">
        <v>35</v>
      </c>
      <c r="E44" s="7">
        <v>100</v>
      </c>
      <c r="F44" s="17">
        <f t="shared" si="2"/>
        <v>1500</v>
      </c>
      <c r="G44" s="31">
        <f t="shared" si="1"/>
        <v>385</v>
      </c>
      <c r="H44" s="31">
        <f t="shared" si="5"/>
        <v>1400</v>
      </c>
      <c r="I44" s="32">
        <v>350</v>
      </c>
      <c r="J44" s="32">
        <v>2200</v>
      </c>
    </row>
    <row r="45" spans="1:10" s="33" customFormat="1" x14ac:dyDescent="0.3">
      <c r="A45" s="29"/>
      <c r="B45" s="29" t="s">
        <v>72</v>
      </c>
      <c r="C45" s="29" t="s">
        <v>7</v>
      </c>
      <c r="D45" s="30">
        <v>35</v>
      </c>
      <c r="E45" s="7">
        <v>100</v>
      </c>
      <c r="F45" s="17">
        <f t="shared" si="2"/>
        <v>1500</v>
      </c>
      <c r="G45" s="31">
        <f t="shared" si="1"/>
        <v>385</v>
      </c>
      <c r="H45" s="31">
        <f t="shared" si="5"/>
        <v>1400</v>
      </c>
      <c r="I45" s="32">
        <v>350</v>
      </c>
      <c r="J45" s="32">
        <v>2200</v>
      </c>
    </row>
    <row r="46" spans="1:10" s="33" customFormat="1" x14ac:dyDescent="0.3">
      <c r="A46" s="29"/>
      <c r="B46" s="29" t="s">
        <v>74</v>
      </c>
      <c r="C46" s="29" t="s">
        <v>7</v>
      </c>
      <c r="D46" s="30">
        <v>36</v>
      </c>
      <c r="E46" s="7">
        <v>100</v>
      </c>
      <c r="F46" s="17">
        <f t="shared" si="2"/>
        <v>1540</v>
      </c>
      <c r="G46" s="31">
        <f t="shared" si="1"/>
        <v>396</v>
      </c>
      <c r="H46" s="31">
        <f t="shared" si="5"/>
        <v>1440</v>
      </c>
      <c r="I46" s="32">
        <v>350</v>
      </c>
      <c r="J46" s="32">
        <v>2200</v>
      </c>
    </row>
    <row r="47" spans="1:10" s="33" customFormat="1" x14ac:dyDescent="0.3">
      <c r="A47" s="29"/>
      <c r="B47" s="29" t="s">
        <v>38</v>
      </c>
      <c r="C47" s="29" t="s">
        <v>7</v>
      </c>
      <c r="D47" s="30">
        <v>39</v>
      </c>
      <c r="E47" s="7">
        <v>100</v>
      </c>
      <c r="F47" s="17">
        <f t="shared" si="2"/>
        <v>1660</v>
      </c>
      <c r="G47" s="31">
        <f t="shared" si="1"/>
        <v>429</v>
      </c>
      <c r="H47" s="31">
        <f t="shared" si="5"/>
        <v>1560</v>
      </c>
      <c r="I47" s="32">
        <v>350</v>
      </c>
      <c r="J47" s="32">
        <v>2200</v>
      </c>
    </row>
    <row r="48" spans="1:10" s="33" customFormat="1" x14ac:dyDescent="0.3">
      <c r="A48" s="29"/>
      <c r="B48" s="29" t="s">
        <v>41</v>
      </c>
      <c r="C48" s="29" t="s">
        <v>7</v>
      </c>
      <c r="D48" s="30">
        <v>39</v>
      </c>
      <c r="E48" s="7">
        <v>100</v>
      </c>
      <c r="F48" s="17">
        <f t="shared" si="2"/>
        <v>1660</v>
      </c>
      <c r="G48" s="31">
        <f t="shared" si="1"/>
        <v>429</v>
      </c>
      <c r="H48" s="31">
        <f t="shared" si="5"/>
        <v>1560</v>
      </c>
      <c r="I48" s="32">
        <v>350</v>
      </c>
      <c r="J48" s="32">
        <v>2200</v>
      </c>
    </row>
    <row r="49" spans="1:10" s="33" customFormat="1" x14ac:dyDescent="0.3">
      <c r="A49" s="29"/>
      <c r="B49" s="29" t="s">
        <v>67</v>
      </c>
      <c r="C49" s="29" t="s">
        <v>7</v>
      </c>
      <c r="D49" s="30">
        <v>42</v>
      </c>
      <c r="E49" s="7">
        <v>100</v>
      </c>
      <c r="F49" s="17">
        <f t="shared" si="2"/>
        <v>1780</v>
      </c>
      <c r="G49" s="31">
        <f t="shared" si="1"/>
        <v>462</v>
      </c>
      <c r="H49" s="31">
        <f t="shared" si="5"/>
        <v>1680</v>
      </c>
      <c r="I49" s="32">
        <v>600</v>
      </c>
      <c r="J49" s="32">
        <v>2200</v>
      </c>
    </row>
    <row r="50" spans="1:10" s="33" customFormat="1" x14ac:dyDescent="0.3">
      <c r="A50" s="29"/>
      <c r="B50" s="29" t="s">
        <v>71</v>
      </c>
      <c r="C50" s="29" t="s">
        <v>7</v>
      </c>
      <c r="D50" s="30">
        <v>43</v>
      </c>
      <c r="E50" s="7">
        <v>100</v>
      </c>
      <c r="F50" s="17">
        <f t="shared" si="2"/>
        <v>1820</v>
      </c>
      <c r="G50" s="31">
        <f t="shared" si="1"/>
        <v>473</v>
      </c>
      <c r="H50" s="31">
        <f t="shared" si="5"/>
        <v>1720</v>
      </c>
      <c r="I50" s="32">
        <v>350</v>
      </c>
      <c r="J50" s="32">
        <v>2200</v>
      </c>
    </row>
    <row r="51" spans="1:10" s="33" customFormat="1" x14ac:dyDescent="0.3">
      <c r="A51" s="29"/>
      <c r="B51" s="29" t="s">
        <v>26</v>
      </c>
      <c r="C51" s="29" t="s">
        <v>7</v>
      </c>
      <c r="D51" s="30">
        <v>44</v>
      </c>
      <c r="E51" s="7">
        <v>100</v>
      </c>
      <c r="F51" s="17">
        <f t="shared" si="2"/>
        <v>1860</v>
      </c>
      <c r="G51" s="31">
        <f t="shared" si="1"/>
        <v>484</v>
      </c>
      <c r="H51" s="31">
        <f t="shared" si="5"/>
        <v>1760</v>
      </c>
      <c r="I51" s="32">
        <v>350</v>
      </c>
      <c r="J51" s="32">
        <v>2200</v>
      </c>
    </row>
    <row r="52" spans="1:10" s="33" customFormat="1" x14ac:dyDescent="0.3">
      <c r="A52" s="29"/>
      <c r="B52" s="29" t="s">
        <v>29</v>
      </c>
      <c r="C52" s="29" t="s">
        <v>7</v>
      </c>
      <c r="D52" s="30">
        <v>45</v>
      </c>
      <c r="E52" s="7">
        <v>100</v>
      </c>
      <c r="F52" s="17">
        <f t="shared" si="2"/>
        <v>1900</v>
      </c>
      <c r="G52" s="31">
        <f t="shared" si="1"/>
        <v>495</v>
      </c>
      <c r="H52" s="31">
        <f t="shared" si="5"/>
        <v>1800</v>
      </c>
      <c r="I52" s="32">
        <v>350</v>
      </c>
      <c r="J52" s="32">
        <v>2200</v>
      </c>
    </row>
    <row r="53" spans="1:10" s="33" customFormat="1" x14ac:dyDescent="0.3">
      <c r="A53" s="29"/>
      <c r="B53" s="29" t="s">
        <v>22</v>
      </c>
      <c r="C53" s="29" t="s">
        <v>7</v>
      </c>
      <c r="D53" s="30">
        <v>49</v>
      </c>
      <c r="E53" s="7">
        <v>100</v>
      </c>
      <c r="F53" s="17">
        <f t="shared" si="2"/>
        <v>2060</v>
      </c>
      <c r="G53" s="31">
        <f t="shared" si="1"/>
        <v>539</v>
      </c>
      <c r="H53" s="31">
        <f t="shared" si="5"/>
        <v>1960</v>
      </c>
      <c r="I53" s="32">
        <v>350</v>
      </c>
      <c r="J53" s="32">
        <v>2200</v>
      </c>
    </row>
    <row r="54" spans="1:10" s="33" customFormat="1" x14ac:dyDescent="0.3">
      <c r="A54" s="29"/>
      <c r="B54" s="29" t="s">
        <v>40</v>
      </c>
      <c r="C54" s="29" t="s">
        <v>7</v>
      </c>
      <c r="D54" s="30">
        <v>49</v>
      </c>
      <c r="E54" s="7">
        <v>100</v>
      </c>
      <c r="F54" s="17">
        <f t="shared" si="2"/>
        <v>2060</v>
      </c>
      <c r="G54" s="31">
        <f t="shared" si="1"/>
        <v>539</v>
      </c>
      <c r="H54" s="31">
        <f t="shared" si="5"/>
        <v>1960</v>
      </c>
      <c r="I54" s="32">
        <v>350</v>
      </c>
      <c r="J54" s="32">
        <v>2200</v>
      </c>
    </row>
    <row r="55" spans="1:10" s="33" customFormat="1" x14ac:dyDescent="0.3">
      <c r="A55" s="29"/>
      <c r="B55" s="29" t="s">
        <v>28</v>
      </c>
      <c r="C55" s="29" t="s">
        <v>7</v>
      </c>
      <c r="D55" s="30">
        <v>50</v>
      </c>
      <c r="E55" s="7">
        <v>100</v>
      </c>
      <c r="F55" s="17">
        <f t="shared" si="2"/>
        <v>2100</v>
      </c>
      <c r="G55" s="31">
        <f t="shared" si="1"/>
        <v>550</v>
      </c>
      <c r="H55" s="31">
        <f t="shared" si="5"/>
        <v>2000</v>
      </c>
      <c r="I55" s="32">
        <v>350</v>
      </c>
      <c r="J55" s="32">
        <v>2200</v>
      </c>
    </row>
    <row r="56" spans="1:10" s="33" customFormat="1" x14ac:dyDescent="0.3">
      <c r="A56" s="29"/>
      <c r="B56" s="29" t="s">
        <v>68</v>
      </c>
      <c r="C56" s="29" t="s">
        <v>7</v>
      </c>
      <c r="D56" s="30">
        <v>50</v>
      </c>
      <c r="E56" s="7">
        <v>100</v>
      </c>
      <c r="F56" s="17">
        <f t="shared" si="2"/>
        <v>2150</v>
      </c>
      <c r="G56" s="31">
        <f t="shared" si="1"/>
        <v>550</v>
      </c>
      <c r="H56" s="31">
        <f t="shared" si="5"/>
        <v>2000</v>
      </c>
      <c r="I56" s="32">
        <v>600</v>
      </c>
      <c r="J56" s="32">
        <v>2200</v>
      </c>
    </row>
    <row r="57" spans="1:10" s="39" customFormat="1" x14ac:dyDescent="0.3">
      <c r="A57" s="35"/>
      <c r="B57" s="35" t="s">
        <v>9</v>
      </c>
      <c r="C57" s="35" t="s">
        <v>7</v>
      </c>
      <c r="D57" s="36">
        <v>51</v>
      </c>
      <c r="E57" s="8">
        <v>150</v>
      </c>
      <c r="F57" s="17">
        <f t="shared" si="2"/>
        <v>1935</v>
      </c>
      <c r="G57" s="37">
        <f t="shared" si="1"/>
        <v>561</v>
      </c>
      <c r="H57" s="37">
        <f>D57*$C$5</f>
        <v>1785</v>
      </c>
      <c r="I57" s="38">
        <v>600</v>
      </c>
      <c r="J57" s="76">
        <v>2200</v>
      </c>
    </row>
    <row r="58" spans="1:10" s="39" customFormat="1" x14ac:dyDescent="0.3">
      <c r="A58" s="35"/>
      <c r="B58" s="35" t="s">
        <v>33</v>
      </c>
      <c r="C58" s="35" t="s">
        <v>7</v>
      </c>
      <c r="D58" s="36">
        <v>66</v>
      </c>
      <c r="E58" s="8">
        <v>150</v>
      </c>
      <c r="F58" s="17">
        <f t="shared" si="2"/>
        <v>2460</v>
      </c>
      <c r="G58" s="37">
        <f t="shared" si="1"/>
        <v>726</v>
      </c>
      <c r="H58" s="37">
        <f t="shared" ref="H58:H61" si="6">D58*$C$5</f>
        <v>2310</v>
      </c>
      <c r="I58" s="38">
        <v>600</v>
      </c>
      <c r="J58" s="76">
        <v>2200</v>
      </c>
    </row>
    <row r="59" spans="1:10" s="39" customFormat="1" x14ac:dyDescent="0.3">
      <c r="A59" s="35"/>
      <c r="B59" s="35" t="s">
        <v>8</v>
      </c>
      <c r="C59" s="35" t="s">
        <v>7</v>
      </c>
      <c r="D59" s="36">
        <v>70</v>
      </c>
      <c r="E59" s="8">
        <v>150</v>
      </c>
      <c r="F59" s="17">
        <f t="shared" si="2"/>
        <v>2600</v>
      </c>
      <c r="G59" s="37">
        <f t="shared" si="1"/>
        <v>770</v>
      </c>
      <c r="H59" s="37">
        <f t="shared" si="6"/>
        <v>2450</v>
      </c>
      <c r="I59" s="38">
        <v>600</v>
      </c>
      <c r="J59" s="76">
        <v>2200</v>
      </c>
    </row>
    <row r="60" spans="1:10" s="39" customFormat="1" x14ac:dyDescent="0.3">
      <c r="A60" s="35"/>
      <c r="B60" s="35" t="s">
        <v>63</v>
      </c>
      <c r="C60" s="35" t="s">
        <v>7</v>
      </c>
      <c r="D60" s="36">
        <v>78</v>
      </c>
      <c r="E60" s="8">
        <v>150</v>
      </c>
      <c r="F60" s="17">
        <f t="shared" si="2"/>
        <v>2880</v>
      </c>
      <c r="G60" s="37">
        <f t="shared" si="1"/>
        <v>858</v>
      </c>
      <c r="H60" s="37">
        <f t="shared" si="6"/>
        <v>2730</v>
      </c>
      <c r="I60" s="38">
        <v>600</v>
      </c>
      <c r="J60" s="76">
        <v>2200</v>
      </c>
    </row>
    <row r="61" spans="1:10" s="39" customFormat="1" x14ac:dyDescent="0.3">
      <c r="A61" s="35"/>
      <c r="B61" s="35" t="s">
        <v>11</v>
      </c>
      <c r="C61" s="35" t="s">
        <v>7</v>
      </c>
      <c r="D61" s="36">
        <v>93</v>
      </c>
      <c r="E61" s="8">
        <v>150</v>
      </c>
      <c r="F61" s="17">
        <f t="shared" si="2"/>
        <v>3405</v>
      </c>
      <c r="G61" s="37">
        <f t="shared" si="1"/>
        <v>1023</v>
      </c>
      <c r="H61" s="37">
        <f t="shared" si="6"/>
        <v>3255</v>
      </c>
      <c r="I61" s="38">
        <v>600</v>
      </c>
      <c r="J61" s="76">
        <v>2200</v>
      </c>
    </row>
    <row r="62" spans="1:10" s="45" customFormat="1" x14ac:dyDescent="0.3">
      <c r="A62" s="41"/>
      <c r="B62" s="41" t="s">
        <v>8</v>
      </c>
      <c r="C62" s="41" t="s">
        <v>7</v>
      </c>
      <c r="D62" s="42">
        <v>103</v>
      </c>
      <c r="E62" s="9">
        <v>150</v>
      </c>
      <c r="F62" s="17">
        <f t="shared" si="2"/>
        <v>3240</v>
      </c>
      <c r="G62" s="43">
        <f t="shared" si="1"/>
        <v>1133</v>
      </c>
      <c r="H62" s="43">
        <f>D62*$C$6</f>
        <v>3090</v>
      </c>
      <c r="I62" s="44">
        <v>600</v>
      </c>
      <c r="J62" s="44">
        <v>3300</v>
      </c>
    </row>
    <row r="63" spans="1:10" s="45" customFormat="1" x14ac:dyDescent="0.3">
      <c r="A63" s="41"/>
      <c r="B63" s="41" t="s">
        <v>61</v>
      </c>
      <c r="C63" s="41" t="s">
        <v>21</v>
      </c>
      <c r="D63" s="42">
        <v>118</v>
      </c>
      <c r="E63" s="9">
        <v>150</v>
      </c>
      <c r="F63" s="17">
        <f t="shared" si="2"/>
        <v>3690</v>
      </c>
      <c r="G63" s="43">
        <f t="shared" si="1"/>
        <v>1298</v>
      </c>
      <c r="H63" s="43">
        <f t="shared" ref="H63:H70" si="7">D63*$C$6</f>
        <v>3540</v>
      </c>
      <c r="I63" s="44">
        <v>1000</v>
      </c>
      <c r="J63" s="44">
        <v>3300</v>
      </c>
    </row>
    <row r="64" spans="1:10" s="45" customFormat="1" x14ac:dyDescent="0.3">
      <c r="A64" s="41"/>
      <c r="B64" s="41" t="s">
        <v>45</v>
      </c>
      <c r="C64" s="41" t="s">
        <v>7</v>
      </c>
      <c r="D64" s="42">
        <v>130</v>
      </c>
      <c r="E64" s="9">
        <v>150</v>
      </c>
      <c r="F64" s="17">
        <f t="shared" si="2"/>
        <v>4050</v>
      </c>
      <c r="G64" s="43">
        <f t="shared" si="1"/>
        <v>1430</v>
      </c>
      <c r="H64" s="43">
        <f t="shared" si="7"/>
        <v>3900</v>
      </c>
      <c r="I64" s="44">
        <v>1000</v>
      </c>
      <c r="J64" s="44">
        <v>3300</v>
      </c>
    </row>
    <row r="65" spans="1:10" s="45" customFormat="1" x14ac:dyDescent="0.3">
      <c r="A65" s="41"/>
      <c r="B65" s="41" t="s">
        <v>64</v>
      </c>
      <c r="C65" s="41" t="s">
        <v>7</v>
      </c>
      <c r="D65" s="42">
        <v>136</v>
      </c>
      <c r="E65" s="9">
        <v>150</v>
      </c>
      <c r="F65" s="17">
        <f t="shared" si="2"/>
        <v>4230</v>
      </c>
      <c r="G65" s="43">
        <f t="shared" si="1"/>
        <v>1496</v>
      </c>
      <c r="H65" s="43">
        <f t="shared" si="7"/>
        <v>4080</v>
      </c>
      <c r="I65" s="44">
        <v>1000</v>
      </c>
      <c r="J65" s="44">
        <v>3300</v>
      </c>
    </row>
    <row r="66" spans="1:10" s="45" customFormat="1" x14ac:dyDescent="0.3">
      <c r="A66" s="41"/>
      <c r="B66" s="41" t="s">
        <v>34</v>
      </c>
      <c r="C66" s="41" t="s">
        <v>7</v>
      </c>
      <c r="D66" s="42">
        <v>137</v>
      </c>
      <c r="E66" s="9">
        <v>150</v>
      </c>
      <c r="F66" s="17">
        <f t="shared" si="2"/>
        <v>4260</v>
      </c>
      <c r="G66" s="43">
        <f t="shared" si="1"/>
        <v>1507</v>
      </c>
      <c r="H66" s="43">
        <f t="shared" si="7"/>
        <v>4110</v>
      </c>
      <c r="I66" s="44">
        <v>1000</v>
      </c>
      <c r="J66" s="44">
        <v>3300</v>
      </c>
    </row>
    <row r="67" spans="1:10" s="45" customFormat="1" x14ac:dyDescent="0.3">
      <c r="A67" s="41"/>
      <c r="B67" s="41" t="s">
        <v>50</v>
      </c>
      <c r="C67" s="41" t="s">
        <v>7</v>
      </c>
      <c r="D67" s="42">
        <v>147</v>
      </c>
      <c r="E67" s="9">
        <v>150</v>
      </c>
      <c r="F67" s="17">
        <f t="shared" si="2"/>
        <v>4560</v>
      </c>
      <c r="G67" s="43">
        <f t="shared" si="1"/>
        <v>1617</v>
      </c>
      <c r="H67" s="43">
        <f t="shared" si="7"/>
        <v>4410</v>
      </c>
      <c r="I67" s="44">
        <v>1000</v>
      </c>
      <c r="J67" s="44">
        <v>3300</v>
      </c>
    </row>
    <row r="68" spans="1:10" s="45" customFormat="1" x14ac:dyDescent="0.3">
      <c r="A68" s="41"/>
      <c r="B68" s="41" t="s">
        <v>32</v>
      </c>
      <c r="C68" s="41" t="s">
        <v>21</v>
      </c>
      <c r="D68" s="42">
        <v>148</v>
      </c>
      <c r="E68" s="9">
        <v>150</v>
      </c>
      <c r="F68" s="17">
        <f t="shared" si="2"/>
        <v>4590</v>
      </c>
      <c r="G68" s="43">
        <f t="shared" si="1"/>
        <v>1628</v>
      </c>
      <c r="H68" s="43">
        <f t="shared" si="7"/>
        <v>4440</v>
      </c>
      <c r="I68" s="44">
        <v>1000</v>
      </c>
      <c r="J68" s="44">
        <v>3300</v>
      </c>
    </row>
    <row r="69" spans="1:10" s="45" customFormat="1" x14ac:dyDescent="0.3">
      <c r="A69" s="41"/>
      <c r="B69" s="41" t="s">
        <v>58</v>
      </c>
      <c r="C69" s="41" t="s">
        <v>7</v>
      </c>
      <c r="D69" s="42">
        <v>178</v>
      </c>
      <c r="E69" s="9">
        <v>150</v>
      </c>
      <c r="F69" s="17">
        <f t="shared" si="2"/>
        <v>5490</v>
      </c>
      <c r="G69" s="43">
        <f t="shared" si="1"/>
        <v>1958</v>
      </c>
      <c r="H69" s="43">
        <f t="shared" si="7"/>
        <v>5340</v>
      </c>
      <c r="I69" s="44">
        <v>1000</v>
      </c>
      <c r="J69" s="44">
        <v>3300</v>
      </c>
    </row>
    <row r="70" spans="1:10" s="45" customFormat="1" x14ac:dyDescent="0.3">
      <c r="A70" s="41"/>
      <c r="B70" s="41" t="s">
        <v>36</v>
      </c>
      <c r="C70" s="41" t="s">
        <v>7</v>
      </c>
      <c r="D70" s="42">
        <v>182</v>
      </c>
      <c r="E70" s="9">
        <v>150</v>
      </c>
      <c r="F70" s="17">
        <f t="shared" si="2"/>
        <v>5660</v>
      </c>
      <c r="G70" s="43">
        <f t="shared" si="1"/>
        <v>2002</v>
      </c>
      <c r="H70" s="43">
        <f t="shared" si="7"/>
        <v>5460</v>
      </c>
      <c r="I70" s="44">
        <v>1000</v>
      </c>
      <c r="J70" s="44">
        <v>3300</v>
      </c>
    </row>
    <row r="71" spans="1:10" s="52" customFormat="1" x14ac:dyDescent="0.3">
      <c r="A71" s="47"/>
      <c r="B71" s="47" t="s">
        <v>48</v>
      </c>
      <c r="C71" s="47" t="s">
        <v>7</v>
      </c>
      <c r="D71" s="48">
        <v>202</v>
      </c>
      <c r="E71" s="49">
        <v>200</v>
      </c>
      <c r="F71" s="17">
        <f t="shared" si="2"/>
        <v>5250</v>
      </c>
      <c r="G71" s="50">
        <f t="shared" si="1"/>
        <v>2222</v>
      </c>
      <c r="H71" s="50">
        <f>D71*C7</f>
        <v>5050</v>
      </c>
      <c r="I71" s="51">
        <v>1000</v>
      </c>
      <c r="J71" s="51">
        <v>4400</v>
      </c>
    </row>
    <row r="72" spans="1:10" s="52" customFormat="1" x14ac:dyDescent="0.3">
      <c r="A72" s="47"/>
      <c r="B72" s="47" t="s">
        <v>49</v>
      </c>
      <c r="C72" s="47" t="s">
        <v>21</v>
      </c>
      <c r="D72" s="48">
        <v>227</v>
      </c>
      <c r="E72" s="49">
        <v>200</v>
      </c>
      <c r="F72" s="17">
        <f t="shared" si="2"/>
        <v>5875</v>
      </c>
      <c r="G72" s="50">
        <f t="shared" si="1"/>
        <v>2497</v>
      </c>
      <c r="H72" s="50">
        <f>D72*C7</f>
        <v>5675</v>
      </c>
      <c r="I72" s="51">
        <v>1000</v>
      </c>
      <c r="J72" s="51">
        <v>4400</v>
      </c>
    </row>
    <row r="73" spans="1:10" s="52" customFormat="1" x14ac:dyDescent="0.3">
      <c r="A73" s="47"/>
      <c r="B73" s="47" t="s">
        <v>6</v>
      </c>
      <c r="C73" s="47" t="s">
        <v>7</v>
      </c>
      <c r="D73" s="48">
        <v>228</v>
      </c>
      <c r="E73" s="49">
        <v>200</v>
      </c>
      <c r="F73" s="17">
        <f t="shared" si="2"/>
        <v>5900</v>
      </c>
      <c r="G73" s="50">
        <f t="shared" si="1"/>
        <v>2508</v>
      </c>
      <c r="H73" s="50">
        <f>D73*C7</f>
        <v>5700</v>
      </c>
      <c r="I73" s="51">
        <v>1000</v>
      </c>
      <c r="J73" s="51">
        <v>4400</v>
      </c>
    </row>
    <row r="74" spans="1:10" s="52" customFormat="1" x14ac:dyDescent="0.3">
      <c r="A74" s="47"/>
      <c r="B74" s="47" t="s">
        <v>54</v>
      </c>
      <c r="C74" s="47" t="s">
        <v>7</v>
      </c>
      <c r="D74" s="48">
        <v>285</v>
      </c>
      <c r="E74" s="49">
        <v>200</v>
      </c>
      <c r="F74" s="17">
        <f t="shared" si="2"/>
        <v>7325</v>
      </c>
      <c r="G74" s="50">
        <f t="shared" si="1"/>
        <v>3135</v>
      </c>
      <c r="H74" s="50">
        <f>D74*C7</f>
        <v>7125</v>
      </c>
      <c r="I74" s="51">
        <v>1000</v>
      </c>
      <c r="J74" s="51">
        <v>4400</v>
      </c>
    </row>
    <row r="75" spans="1:10" s="52" customFormat="1" x14ac:dyDescent="0.3">
      <c r="A75" s="47"/>
      <c r="B75" s="47" t="s">
        <v>12</v>
      </c>
      <c r="C75" s="47" t="s">
        <v>7</v>
      </c>
      <c r="D75" s="48">
        <v>290</v>
      </c>
      <c r="E75" s="49">
        <v>200</v>
      </c>
      <c r="F75" s="17">
        <f t="shared" si="2"/>
        <v>7450</v>
      </c>
      <c r="G75" s="50">
        <f t="shared" si="1"/>
        <v>3190</v>
      </c>
      <c r="H75" s="50">
        <f>D75*C7</f>
        <v>7250</v>
      </c>
      <c r="I75" s="51">
        <v>1000</v>
      </c>
      <c r="J75" s="51">
        <v>4400</v>
      </c>
    </row>
    <row r="76" spans="1:10" s="52" customFormat="1" x14ac:dyDescent="0.3">
      <c r="A76" s="47"/>
      <c r="B76" s="47" t="s">
        <v>57</v>
      </c>
      <c r="C76" s="47" t="s">
        <v>7</v>
      </c>
      <c r="D76" s="48">
        <v>437</v>
      </c>
      <c r="E76" s="49">
        <v>200</v>
      </c>
      <c r="F76" s="17">
        <f t="shared" si="2"/>
        <v>11175</v>
      </c>
      <c r="G76" s="50">
        <f t="shared" si="1"/>
        <v>4807</v>
      </c>
      <c r="H76" s="50">
        <f>D76*C7</f>
        <v>10925</v>
      </c>
      <c r="I76" s="51">
        <v>1000</v>
      </c>
      <c r="J76" s="51">
        <v>4400</v>
      </c>
    </row>
    <row r="77" spans="1:10" s="59" customFormat="1" x14ac:dyDescent="0.3">
      <c r="A77" s="54"/>
      <c r="B77" s="54" t="s">
        <v>16</v>
      </c>
      <c r="C77" s="54" t="s">
        <v>7</v>
      </c>
      <c r="D77" s="55">
        <v>508</v>
      </c>
      <c r="E77" s="56">
        <v>250</v>
      </c>
      <c r="F77" s="17">
        <f t="shared" si="2"/>
        <v>5330</v>
      </c>
      <c r="G77" s="57">
        <f t="shared" si="1"/>
        <v>5588</v>
      </c>
      <c r="H77" s="57">
        <f>D77*$C$8</f>
        <v>5080</v>
      </c>
      <c r="I77" s="58">
        <v>1500</v>
      </c>
      <c r="J77" s="58">
        <v>6600</v>
      </c>
    </row>
    <row r="78" spans="1:10" s="59" customFormat="1" x14ac:dyDescent="0.3">
      <c r="A78" s="54"/>
      <c r="B78" s="54" t="s">
        <v>20</v>
      </c>
      <c r="C78" s="54" t="s">
        <v>21</v>
      </c>
      <c r="D78" s="55">
        <v>563</v>
      </c>
      <c r="E78" s="56">
        <v>250</v>
      </c>
      <c r="F78" s="17">
        <f t="shared" si="2"/>
        <v>5880</v>
      </c>
      <c r="G78" s="57">
        <f t="shared" si="1"/>
        <v>6193</v>
      </c>
      <c r="H78" s="57">
        <f t="shared" ref="H78:H81" si="8">D78*$C$8</f>
        <v>5630</v>
      </c>
      <c r="I78" s="58">
        <v>1500</v>
      </c>
      <c r="J78" s="58">
        <v>6600</v>
      </c>
    </row>
    <row r="79" spans="1:10" s="59" customFormat="1" x14ac:dyDescent="0.3">
      <c r="A79" s="54"/>
      <c r="B79" s="54" t="s">
        <v>70</v>
      </c>
      <c r="C79" s="54" t="s">
        <v>7</v>
      </c>
      <c r="D79" s="55">
        <v>758</v>
      </c>
      <c r="E79" s="56">
        <v>250</v>
      </c>
      <c r="F79" s="17">
        <f t="shared" si="2"/>
        <v>7830</v>
      </c>
      <c r="G79" s="57">
        <f t="shared" si="1"/>
        <v>8338</v>
      </c>
      <c r="H79" s="57">
        <f t="shared" si="8"/>
        <v>7580</v>
      </c>
      <c r="I79" s="58">
        <v>1500</v>
      </c>
      <c r="J79" s="58">
        <v>6600</v>
      </c>
    </row>
    <row r="80" spans="1:10" s="59" customFormat="1" x14ac:dyDescent="0.3">
      <c r="A80" s="54"/>
      <c r="B80" s="54" t="s">
        <v>65</v>
      </c>
      <c r="C80" s="54" t="s">
        <v>7</v>
      </c>
      <c r="D80" s="55">
        <v>873</v>
      </c>
      <c r="E80" s="56">
        <v>250</v>
      </c>
      <c r="F80" s="17">
        <f t="shared" si="2"/>
        <v>8980</v>
      </c>
      <c r="G80" s="57">
        <f t="shared" si="1"/>
        <v>9603</v>
      </c>
      <c r="H80" s="57">
        <f t="shared" si="8"/>
        <v>8730</v>
      </c>
      <c r="I80" s="58">
        <v>1500</v>
      </c>
      <c r="J80" s="58">
        <v>6600</v>
      </c>
    </row>
    <row r="81" spans="1:10" s="59" customFormat="1" x14ac:dyDescent="0.3">
      <c r="A81" s="54"/>
      <c r="B81" s="54" t="s">
        <v>66</v>
      </c>
      <c r="C81" s="54" t="s">
        <v>7</v>
      </c>
      <c r="D81" s="55">
        <v>876</v>
      </c>
      <c r="E81" s="56">
        <v>250</v>
      </c>
      <c r="F81" s="17">
        <f t="shared" si="2"/>
        <v>9060</v>
      </c>
      <c r="G81" s="57">
        <f t="shared" ref="G81:G84" si="9">SUM(D81*11)</f>
        <v>9636</v>
      </c>
      <c r="H81" s="57">
        <f t="shared" si="8"/>
        <v>8760</v>
      </c>
      <c r="I81" s="58">
        <v>1500</v>
      </c>
      <c r="J81" s="58">
        <v>6600</v>
      </c>
    </row>
    <row r="82" spans="1:10" s="59" customFormat="1" x14ac:dyDescent="0.3">
      <c r="A82" s="54"/>
      <c r="B82" s="54" t="s">
        <v>27</v>
      </c>
      <c r="C82" s="54" t="s">
        <v>21</v>
      </c>
      <c r="D82" s="55">
        <v>1205</v>
      </c>
      <c r="E82" s="56">
        <v>300</v>
      </c>
      <c r="F82" s="17">
        <f t="shared" ref="F82:F84" si="10">E83+H82</f>
        <v>11325</v>
      </c>
      <c r="G82" s="57">
        <f t="shared" si="9"/>
        <v>13255</v>
      </c>
      <c r="H82" s="57">
        <f>SUM(1000*$C$8)+SUM(D82-1000)*$C$9</f>
        <v>11025</v>
      </c>
      <c r="I82" s="58">
        <v>1500</v>
      </c>
      <c r="J82" s="58">
        <v>6600</v>
      </c>
    </row>
    <row r="83" spans="1:10" s="59" customFormat="1" x14ac:dyDescent="0.3">
      <c r="A83" s="54"/>
      <c r="B83" s="54" t="s">
        <v>14</v>
      </c>
      <c r="C83" s="54" t="s">
        <v>7</v>
      </c>
      <c r="D83" s="55">
        <v>1659</v>
      </c>
      <c r="E83" s="56">
        <v>300</v>
      </c>
      <c r="F83" s="17">
        <f t="shared" si="10"/>
        <v>13595</v>
      </c>
      <c r="G83" s="57">
        <f t="shared" si="9"/>
        <v>18249</v>
      </c>
      <c r="H83" s="57">
        <f>SUM(1000*$C$8)+SUM(D83-1000)*$C$9</f>
        <v>13295</v>
      </c>
      <c r="I83" s="58">
        <v>1500</v>
      </c>
      <c r="J83" s="58">
        <v>6600</v>
      </c>
    </row>
    <row r="84" spans="1:10" s="59" customFormat="1" x14ac:dyDescent="0.3">
      <c r="A84" s="54"/>
      <c r="B84" s="54" t="s">
        <v>60</v>
      </c>
      <c r="C84" s="54" t="s">
        <v>21</v>
      </c>
      <c r="D84" s="55">
        <v>2386</v>
      </c>
      <c r="E84" s="56">
        <v>300</v>
      </c>
      <c r="F84" s="17">
        <f t="shared" si="10"/>
        <v>16930</v>
      </c>
      <c r="G84" s="57">
        <f t="shared" si="9"/>
        <v>26246</v>
      </c>
      <c r="H84" s="57">
        <f>SUM(1000*$C$8)+SUM(D84-1000)*$C$9</f>
        <v>16930</v>
      </c>
      <c r="I84" s="58">
        <v>1500</v>
      </c>
      <c r="J84" s="58">
        <v>6600</v>
      </c>
    </row>
    <row r="85" spans="1:10" x14ac:dyDescent="0.3">
      <c r="H85" s="61"/>
      <c r="I85" s="61"/>
      <c r="J85" s="61"/>
    </row>
  </sheetData>
  <autoFilter ref="A16:K16" xr:uid="{1DEC4C3F-F421-431A-8F22-AD907EB836D7}"/>
  <sortState xmlns:xlrd2="http://schemas.microsoft.com/office/spreadsheetml/2017/richdata2" ref="A17:J84">
    <sortCondition ref="D17:D8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5B740-B9A2-437A-B2B2-5059F29E18E0}">
  <dimension ref="B1:J26"/>
  <sheetViews>
    <sheetView workbookViewId="0">
      <selection activeCell="B8" sqref="B8:G8"/>
    </sheetView>
  </sheetViews>
  <sheetFormatPr defaultColWidth="6.09765625" defaultRowHeight="18.75" x14ac:dyDescent="0.3"/>
  <cols>
    <col min="1" max="1" width="6" style="64" customWidth="1"/>
    <col min="2" max="2" width="12.69921875" style="64" customWidth="1"/>
    <col min="3" max="3" width="13.296875" style="64" customWidth="1"/>
    <col min="4" max="4" width="13.09765625" style="64" bestFit="1" customWidth="1"/>
    <col min="5" max="5" width="12.796875" style="64" bestFit="1" customWidth="1"/>
    <col min="6" max="6" width="11.5" style="64" bestFit="1" customWidth="1"/>
    <col min="7" max="8" width="8" style="64" customWidth="1"/>
    <col min="9" max="9" width="18.5" style="64" customWidth="1"/>
    <col min="10" max="10" width="17.796875" style="64" customWidth="1"/>
    <col min="11" max="11" width="16.296875" style="64" customWidth="1"/>
    <col min="12" max="12" width="5.5" style="64" bestFit="1" customWidth="1"/>
    <col min="13" max="13" width="6.09765625" style="64"/>
    <col min="14" max="14" width="7.09765625" style="64" bestFit="1" customWidth="1"/>
    <col min="15" max="15" width="7.8984375" style="64" bestFit="1" customWidth="1"/>
    <col min="16" max="18" width="6.09765625" style="64"/>
    <col min="19" max="19" width="9.69921875" style="64" customWidth="1"/>
    <col min="20" max="21" width="8.8984375" style="64" customWidth="1"/>
    <col min="22" max="16384" width="6.09765625" style="64"/>
  </cols>
  <sheetData>
    <row r="1" spans="2:10" ht="56.25" x14ac:dyDescent="0.3">
      <c r="B1" s="62" t="s">
        <v>0</v>
      </c>
      <c r="C1" s="62" t="s">
        <v>3</v>
      </c>
      <c r="D1" s="62" t="s">
        <v>110</v>
      </c>
      <c r="E1" s="62" t="s">
        <v>111</v>
      </c>
      <c r="F1" s="63" t="s">
        <v>112</v>
      </c>
      <c r="G1" s="63" t="s">
        <v>113</v>
      </c>
      <c r="H1" s="62" t="s">
        <v>114</v>
      </c>
    </row>
    <row r="2" spans="2:10" x14ac:dyDescent="0.3">
      <c r="B2" s="65"/>
      <c r="C2" s="65"/>
      <c r="D2" s="65"/>
      <c r="E2" s="65"/>
      <c r="F2" s="65"/>
      <c r="G2" s="65"/>
      <c r="H2" s="65"/>
    </row>
    <row r="4" spans="2:10" ht="56.25" x14ac:dyDescent="0.3">
      <c r="B4" s="66" t="s">
        <v>115</v>
      </c>
      <c r="C4" s="66" t="s">
        <v>116</v>
      </c>
      <c r="D4" s="66" t="s">
        <v>117</v>
      </c>
      <c r="E4" s="67" t="s">
        <v>118</v>
      </c>
      <c r="F4" s="67" t="s">
        <v>119</v>
      </c>
      <c r="G4" s="66" t="s">
        <v>120</v>
      </c>
      <c r="I4" s="68" t="s">
        <v>121</v>
      </c>
      <c r="J4" s="68" t="s">
        <v>122</v>
      </c>
    </row>
    <row r="5" spans="2:10" ht="33.75" x14ac:dyDescent="0.3">
      <c r="B5" s="69"/>
      <c r="C5" s="69"/>
      <c r="D5" s="69"/>
      <c r="E5" s="70"/>
      <c r="F5" s="70"/>
      <c r="G5" s="70"/>
      <c r="I5" s="71">
        <f>SUM(B8+D8+G8+F8)-(D5+E5+F5+B5+C5)</f>
        <v>0</v>
      </c>
      <c r="J5" s="71">
        <f>SUM(C8+E8+G8+F8)-(D5+F5+E5+B5+C5)</f>
        <v>0</v>
      </c>
    </row>
    <row r="7" spans="2:10" ht="56.25" x14ac:dyDescent="0.3">
      <c r="B7" s="72" t="s">
        <v>123</v>
      </c>
      <c r="C7" s="72" t="s">
        <v>124</v>
      </c>
      <c r="D7" s="72" t="s">
        <v>125</v>
      </c>
      <c r="E7" s="72" t="s">
        <v>126</v>
      </c>
      <c r="F7" s="72" t="s">
        <v>127</v>
      </c>
      <c r="G7" s="72" t="s">
        <v>128</v>
      </c>
      <c r="H7" s="73"/>
    </row>
    <row r="8" spans="2:10" x14ac:dyDescent="0.3">
      <c r="B8" s="70">
        <f>SUM(D2*20)</f>
        <v>0</v>
      </c>
      <c r="C8" s="70">
        <f>SUM(D2*40)</f>
        <v>0</v>
      </c>
      <c r="D8" s="70">
        <f>SUM(E2*2)*2</f>
        <v>0</v>
      </c>
      <c r="E8" s="70">
        <f>SUM(E2*2)*10</f>
        <v>0</v>
      </c>
      <c r="F8" s="70">
        <f>SUM(F2*15.8)</f>
        <v>0</v>
      </c>
      <c r="G8" s="70">
        <f>SUM(H2*55)</f>
        <v>0</v>
      </c>
    </row>
    <row r="26" spans="2:3" x14ac:dyDescent="0.3">
      <c r="B26" s="74"/>
      <c r="C26" s="7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Per Vehicle</vt:lpstr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Sue Fowler</cp:lastModifiedBy>
  <cp:revision>0</cp:revision>
  <dcterms:created xsi:type="dcterms:W3CDTF">2019-11-26T19:44:48Z</dcterms:created>
  <dcterms:modified xsi:type="dcterms:W3CDTF">2019-12-16T22:30:58Z</dcterms:modified>
</cp:coreProperties>
</file>